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ilona.wietrak\Desktop\"/>
    </mc:Choice>
  </mc:AlternateContent>
  <bookViews>
    <workbookView xWindow="9585" yWindow="45" windowWidth="4800" windowHeight="11025" tabRatio="0"/>
  </bookViews>
  <sheets>
    <sheet name="KALKULATOR WAGI" sheetId="45" r:id="rId1"/>
  </sheets>
  <externalReferences>
    <externalReference r:id="rId2"/>
  </externalReferences>
  <definedNames>
    <definedName name="_xlnm._FilterDatabase" localSheetId="0" hidden="1">'KALKULATOR WAGI'!#REF!</definedName>
    <definedName name="list11">[1]Sheet10!$C$25:$C$26</definedName>
    <definedName name="lista5">[1]Sheet10!$C$2:$C$16</definedName>
    <definedName name="_xlnm.Print_Area" localSheetId="0">'KALKULATOR WAGI'!$A$1:$M$44</definedName>
  </definedNames>
  <calcPr calcId="162913"/>
</workbook>
</file>

<file path=xl/calcChain.xml><?xml version="1.0" encoding="utf-8"?>
<calcChain xmlns="http://schemas.openxmlformats.org/spreadsheetml/2006/main">
  <c r="K21" i="45" l="1"/>
  <c r="K20" i="45"/>
  <c r="K19" i="45"/>
  <c r="K18" i="45"/>
  <c r="K17" i="45"/>
  <c r="Q16" i="45" l="1"/>
  <c r="P24" i="45" s="1"/>
  <c r="Q15" i="45"/>
  <c r="P23" i="45" s="1"/>
  <c r="Q14" i="45"/>
  <c r="P22" i="45" s="1"/>
  <c r="Q13" i="45"/>
  <c r="P21" i="45" s="1"/>
  <c r="Q12" i="45"/>
  <c r="P20" i="45" s="1"/>
  <c r="Q11" i="45"/>
  <c r="P19" i="45" s="1"/>
  <c r="Q10" i="45"/>
  <c r="P18" i="45" s="1"/>
  <c r="R16" i="45"/>
  <c r="R15" i="45"/>
  <c r="R14" i="45"/>
  <c r="R13" i="45"/>
  <c r="R12" i="45"/>
  <c r="R11" i="45"/>
  <c r="R10" i="45"/>
  <c r="P25" i="45" l="1"/>
  <c r="J21" i="45" l="1"/>
  <c r="J20" i="45"/>
  <c r="J19" i="45"/>
  <c r="J18" i="45"/>
  <c r="J17" i="45"/>
  <c r="J16" i="45"/>
  <c r="J15" i="45"/>
  <c r="J22" i="45" l="1"/>
  <c r="I16" i="45"/>
  <c r="I17" i="45"/>
  <c r="I18" i="45"/>
  <c r="I19" i="45"/>
  <c r="I20" i="45"/>
  <c r="I21" i="45"/>
  <c r="I15" i="45"/>
  <c r="I22" i="45" l="1"/>
  <c r="E22" i="45" l="1"/>
  <c r="K16" i="45" s="1"/>
  <c r="D22" i="45"/>
  <c r="K15" i="45" l="1"/>
  <c r="K22" i="45" s="1"/>
  <c r="P27" i="45"/>
  <c r="P29" i="45"/>
  <c r="Q19" i="45"/>
  <c r="Q23" i="45"/>
  <c r="Q24" i="45"/>
  <c r="Q20" i="45"/>
  <c r="Q21" i="45"/>
  <c r="Q18" i="45"/>
  <c r="Q22" i="45"/>
  <c r="P28" i="45"/>
  <c r="Q29" i="45" l="1"/>
  <c r="Q28" i="45"/>
  <c r="P31" i="45"/>
  <c r="P32" i="45" s="1"/>
  <c r="Q27" i="45"/>
  <c r="G24" i="45" l="1"/>
</calcChain>
</file>

<file path=xl/sharedStrings.xml><?xml version="1.0" encoding="utf-8"?>
<sst xmlns="http://schemas.openxmlformats.org/spreadsheetml/2006/main" count="27" uniqueCount="25">
  <si>
    <t>LDM</t>
  </si>
  <si>
    <r>
      <t>M</t>
    </r>
    <r>
      <rPr>
        <b/>
        <vertAlign val="superscript"/>
        <sz val="14"/>
        <color indexed="9"/>
        <rFont val="Calibri"/>
        <family val="2"/>
        <charset val="238"/>
        <scheme val="minor"/>
      </rPr>
      <t>3</t>
    </r>
  </si>
  <si>
    <t>TOTAL</t>
  </si>
  <si>
    <t>LICZBA SZTUK</t>
  </si>
  <si>
    <t>x</t>
  </si>
  <si>
    <t>Szczegółowe informacje dostępne są u przedstawicieli firmy Kuehne+Nagel.</t>
  </si>
  <si>
    <t>Lp.</t>
  </si>
  <si>
    <t>INFORMACJA DODATKOWA:</t>
  </si>
  <si>
    <t>MAKSYMALNE WYMIARY PRZESYŁKI:</t>
  </si>
  <si>
    <t>1 LDM (metr ładowny) = 1.250 kg</t>
  </si>
  <si>
    <r>
      <t>1 m</t>
    </r>
    <r>
      <rPr>
        <vertAlign val="superscript"/>
        <sz val="16"/>
        <rFont val="Calibri"/>
        <family val="2"/>
        <charset val="238"/>
        <scheme val="minor"/>
      </rPr>
      <t>3</t>
    </r>
    <r>
      <rPr>
        <sz val="16"/>
        <rFont val="Calibri"/>
        <family val="2"/>
        <charset val="238"/>
        <scheme val="minor"/>
      </rPr>
      <t xml:space="preserve"> (metr sześcienny) = 250 kg</t>
    </r>
  </si>
  <si>
    <t>Długość do 2,40 m / szerokość do 2,40 m / wysokość do 2,20 m / maksymalna waga jednostkowa 1.500 kg.</t>
  </si>
  <si>
    <t>SZEROKOŚĆ 
w cm</t>
  </si>
  <si>
    <t>WYSOKOŚĆ 
w cm</t>
  </si>
  <si>
    <t>DŁUGOŚĆ 
w cm</t>
  </si>
  <si>
    <t>WAGA JEDN. 
w kg</t>
  </si>
  <si>
    <t>KALKULATOR WAGI PRZELICZENIOWEJ</t>
  </si>
  <si>
    <t>WAGA PRZELICZENIOWA PRZESYŁKI</t>
  </si>
  <si>
    <t>Przesyłki o wadze przeliczeniowej pow. 2.500 kg i długości pow. 2,40 m obsługujemy tylko na wybranych kierunkach.</t>
  </si>
  <si>
    <t>ABY OBLICZYĆ WAGĘ PRZELICZENIOWĄ PRZESYŁKI PROSZĘ WYPEŁNIĆ POLA ZAZNACZONE KOLOREM NIEBIESKIM.</t>
  </si>
  <si>
    <t>PRZELICZNIKI:</t>
  </si>
  <si>
    <t>MB WAGA</t>
  </si>
  <si>
    <t>1 mb (metr bieżący) = 250 kg, wyłącznie dla przesyłek o długości pow. 2,45 m i wadze całej przesyłki powyżej 30 kg</t>
  </si>
  <si>
    <r>
      <t>Do 2 LDM waga przeliczeniowa kalkulowana jest z wyższego z trzech parametrów - ilości m</t>
    </r>
    <r>
      <rPr>
        <vertAlign val="superscript"/>
        <sz val="16"/>
        <rFont val="Calibri"/>
        <family val="2"/>
        <charset val="238"/>
        <scheme val="minor"/>
      </rPr>
      <t xml:space="preserve">3, </t>
    </r>
    <r>
      <rPr>
        <sz val="16"/>
        <rFont val="Calibri"/>
        <family val="2"/>
        <charset val="238"/>
        <scheme val="minor"/>
      </rPr>
      <t>mb, lub wagi rzeczywistej.</t>
    </r>
  </si>
  <si>
    <r>
      <t>Powyżej 2 LDM waga przeliczeniowa kalkulowana jest z wyższego z czterech parametrów - ilości m</t>
    </r>
    <r>
      <rPr>
        <vertAlign val="superscript"/>
        <sz val="16"/>
        <rFont val="Calibri"/>
        <family val="2"/>
        <charset val="238"/>
        <scheme val="minor"/>
      </rPr>
      <t>3</t>
    </r>
    <r>
      <rPr>
        <sz val="16"/>
        <rFont val="Calibri"/>
        <family val="2"/>
        <charset val="238"/>
        <scheme val="minor"/>
      </rPr>
      <t>, LDM, mb, lub wagi rzeczywistej.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</si>
</sst>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PLN]"/>
    <numFmt numFmtId="165" formatCode="_-* #,##0.00\ &quot;€&quot;_-;\-* #,##0.00\ &quot;€&quot;_-;_-* &quot;-&quot;??\ &quot;€&quot;_-;_-@_-"/>
    <numFmt numFmtId="166" formatCode="#,##0&quot; kg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4" tint="0.59999389629810485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vertAlign val="superscript"/>
      <sz val="14"/>
      <color indexed="9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u/>
      <sz val="16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vertAlign val="superscript"/>
      <sz val="16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 style="thin">
        <color rgb="FF0070C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1" fillId="0" borderId="0"/>
    <xf numFmtId="164" fontId="1" fillId="0" borderId="0"/>
    <xf numFmtId="164" fontId="1" fillId="0" borderId="0"/>
    <xf numFmtId="9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164" fontId="1" fillId="0" borderId="0"/>
    <xf numFmtId="165" fontId="1" fillId="0" borderId="0" applyFont="0" applyFill="0" applyBorder="0" applyAlignment="0" applyProtection="0"/>
    <xf numFmtId="164" fontId="4" fillId="0" borderId="0"/>
    <xf numFmtId="0" fontId="4" fillId="0" borderId="0"/>
    <xf numFmtId="0" fontId="4" fillId="0" borderId="0"/>
  </cellStyleXfs>
  <cellXfs count="90">
    <xf numFmtId="0" fontId="0" fillId="0" borderId="0" xfId="0"/>
    <xf numFmtId="3" fontId="10" fillId="4" borderId="11" xfId="0" applyNumberFormat="1" applyFont="1" applyFill="1" applyBorder="1" applyAlignment="1" applyProtection="1">
      <alignment horizontal="center" vertical="center"/>
      <protection locked="0"/>
    </xf>
    <xf numFmtId="3" fontId="10" fillId="4" borderId="9" xfId="0" applyNumberFormat="1" applyFont="1" applyFill="1" applyBorder="1" applyAlignment="1" applyProtection="1">
      <alignment horizontal="center" vertical="center"/>
      <protection locked="0"/>
    </xf>
    <xf numFmtId="3" fontId="10" fillId="4" borderId="28" xfId="0" applyNumberFormat="1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left"/>
      <protection hidden="1"/>
    </xf>
    <xf numFmtId="0" fontId="10" fillId="2" borderId="8" xfId="0" applyFont="1" applyFill="1" applyBorder="1" applyAlignment="1" applyProtection="1">
      <alignment horizontal="left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/>
      <protection hidden="1"/>
    </xf>
    <xf numFmtId="0" fontId="10" fillId="2" borderId="8" xfId="0" applyFont="1" applyFill="1" applyBorder="1" applyAlignment="1" applyProtection="1">
      <alignment horizontal="left" vertical="top"/>
      <protection hidden="1"/>
    </xf>
    <xf numFmtId="0" fontId="10" fillId="2" borderId="2" xfId="0" applyFont="1" applyFill="1" applyBorder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10" fillId="2" borderId="32" xfId="0" applyFont="1" applyFill="1" applyBorder="1" applyAlignment="1" applyProtection="1">
      <alignment horizontal="left"/>
      <protection hidden="1"/>
    </xf>
    <xf numFmtId="0" fontId="10" fillId="2" borderId="0" xfId="0" applyFont="1" applyFill="1" applyBorder="1" applyAlignment="1" applyProtection="1">
      <alignment horizontal="left"/>
      <protection hidden="1"/>
    </xf>
    <xf numFmtId="0" fontId="10" fillId="2" borderId="0" xfId="0" applyFont="1" applyFill="1" applyBorder="1" applyAlignment="1" applyProtection="1">
      <alignment horizontal="left" vertical="center"/>
      <protection hidden="1"/>
    </xf>
    <xf numFmtId="166" fontId="5" fillId="2" borderId="0" xfId="0" quotePrefix="1" applyNumberFormat="1" applyFont="1" applyFill="1" applyBorder="1" applyAlignment="1" applyProtection="1">
      <alignment horizontal="left" vertical="center"/>
      <protection hidden="1"/>
    </xf>
    <xf numFmtId="49" fontId="10" fillId="2" borderId="0" xfId="0" applyNumberFormat="1" applyFont="1" applyFill="1" applyBorder="1" applyAlignment="1" applyProtection="1">
      <alignment horizontal="left" vertical="top"/>
      <protection hidden="1"/>
    </xf>
    <xf numFmtId="0" fontId="10" fillId="2" borderId="33" xfId="0" applyFont="1" applyFill="1" applyBorder="1" applyAlignment="1" applyProtection="1">
      <alignment horizontal="left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left" vertical="center"/>
      <protection hidden="1"/>
    </xf>
    <xf numFmtId="2" fontId="7" fillId="2" borderId="0" xfId="0" applyNumberFormat="1" applyFont="1" applyFill="1" applyBorder="1" applyAlignment="1" applyProtection="1">
      <alignment horizontal="left" vertical="top"/>
      <protection hidden="1"/>
    </xf>
    <xf numFmtId="0" fontId="10" fillId="2" borderId="0" xfId="0" applyFont="1" applyFill="1" applyBorder="1" applyAlignment="1" applyProtection="1">
      <alignment horizontal="left" vertical="top"/>
      <protection hidden="1"/>
    </xf>
    <xf numFmtId="0" fontId="5" fillId="2" borderId="32" xfId="0" applyFont="1" applyFill="1" applyBorder="1" applyAlignment="1" applyProtection="1">
      <alignment horizontal="left"/>
      <protection hidden="1"/>
    </xf>
    <xf numFmtId="0" fontId="5" fillId="2" borderId="0" xfId="0" applyFont="1" applyFill="1" applyBorder="1" applyAlignment="1" applyProtection="1">
      <alignment horizontal="left"/>
      <protection hidden="1"/>
    </xf>
    <xf numFmtId="0" fontId="5" fillId="2" borderId="33" xfId="0" applyFont="1" applyFill="1" applyBorder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5" fillId="2" borderId="32" xfId="0" applyFont="1" applyFill="1" applyBorder="1" applyAlignment="1" applyProtection="1">
      <alignment horizontal="left" vertical="center"/>
      <protection hidden="1"/>
    </xf>
    <xf numFmtId="0" fontId="5" fillId="2" borderId="33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166" fontId="10" fillId="2" borderId="0" xfId="0" quotePrefix="1" applyNumberFormat="1" applyFont="1" applyFill="1" applyBorder="1" applyAlignment="1" applyProtection="1">
      <alignment horizontal="left" vertical="center"/>
      <protection hidden="1"/>
    </xf>
    <xf numFmtId="0" fontId="10" fillId="2" borderId="32" xfId="0" applyFont="1" applyFill="1" applyBorder="1" applyAlignment="1" applyProtection="1">
      <alignment horizontal="left" vertical="center"/>
      <protection hidden="1"/>
    </xf>
    <xf numFmtId="0" fontId="11" fillId="5" borderId="3" xfId="0" applyFont="1" applyFill="1" applyBorder="1" applyAlignment="1" applyProtection="1">
      <alignment horizontal="center" vertical="center" wrapText="1"/>
      <protection hidden="1"/>
    </xf>
    <xf numFmtId="0" fontId="11" fillId="5" borderId="8" xfId="0" applyFont="1" applyFill="1" applyBorder="1" applyAlignment="1" applyProtection="1">
      <alignment horizontal="center" vertical="center" wrapText="1"/>
      <protection hidden="1"/>
    </xf>
    <xf numFmtId="0" fontId="11" fillId="5" borderId="7" xfId="0" applyFont="1" applyFill="1" applyBorder="1" applyAlignment="1" applyProtection="1">
      <alignment horizontal="center" vertical="center" wrapText="1"/>
      <protection hidden="1"/>
    </xf>
    <xf numFmtId="0" fontId="10" fillId="2" borderId="33" xfId="0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 applyProtection="1">
      <alignment horizontal="left" vertical="center"/>
      <protection hidden="1"/>
    </xf>
    <xf numFmtId="0" fontId="13" fillId="3" borderId="15" xfId="0" applyNumberFormat="1" applyFont="1" applyFill="1" applyBorder="1" applyAlignment="1" applyProtection="1">
      <alignment horizontal="center" vertical="center"/>
      <protection hidden="1"/>
    </xf>
    <xf numFmtId="4" fontId="10" fillId="3" borderId="10" xfId="0" applyNumberFormat="1" applyFont="1" applyFill="1" applyBorder="1" applyAlignment="1" applyProtection="1">
      <alignment horizontal="center" vertical="center"/>
      <protection hidden="1"/>
    </xf>
    <xf numFmtId="0" fontId="13" fillId="3" borderId="16" xfId="0" applyNumberFormat="1" applyFont="1" applyFill="1" applyBorder="1" applyAlignment="1" applyProtection="1">
      <alignment horizontal="center" vertical="center"/>
      <protection hidden="1"/>
    </xf>
    <xf numFmtId="4" fontId="10" fillId="3" borderId="13" xfId="0" applyNumberFormat="1" applyFont="1" applyFill="1" applyBorder="1" applyAlignment="1" applyProtection="1">
      <alignment horizontal="center" vertical="center"/>
      <protection hidden="1"/>
    </xf>
    <xf numFmtId="4" fontId="10" fillId="3" borderId="14" xfId="0" applyNumberFormat="1" applyFont="1" applyFill="1" applyBorder="1" applyAlignment="1" applyProtection="1">
      <alignment horizontal="center" vertical="center"/>
      <protection hidden="1"/>
    </xf>
    <xf numFmtId="0" fontId="13" fillId="3" borderId="27" xfId="0" applyNumberFormat="1" applyFont="1" applyFill="1" applyBorder="1" applyAlignment="1" applyProtection="1">
      <alignment horizontal="center" vertical="center"/>
      <protection hidden="1"/>
    </xf>
    <xf numFmtId="4" fontId="10" fillId="3" borderId="29" xfId="0" applyNumberFormat="1" applyFont="1" applyFill="1" applyBorder="1" applyAlignment="1" applyProtection="1">
      <alignment horizontal="center" vertical="center"/>
      <protection hidden="1"/>
    </xf>
    <xf numFmtId="4" fontId="10" fillId="3" borderId="30" xfId="0" applyNumberFormat="1" applyFont="1" applyFill="1" applyBorder="1" applyAlignment="1" applyProtection="1">
      <alignment horizontal="center"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3" fontId="18" fillId="3" borderId="17" xfId="0" applyNumberFormat="1" applyFont="1" applyFill="1" applyBorder="1" applyAlignment="1" applyProtection="1">
      <alignment horizontal="center" vertical="center"/>
      <protection hidden="1"/>
    </xf>
    <xf numFmtId="166" fontId="18" fillId="3" borderId="18" xfId="0" applyNumberFormat="1" applyFont="1" applyFill="1" applyBorder="1" applyAlignment="1" applyProtection="1">
      <alignment horizontal="center" vertical="center"/>
      <protection hidden="1"/>
    </xf>
    <xf numFmtId="3" fontId="18" fillId="3" borderId="18" xfId="0" applyNumberFormat="1" applyFont="1" applyFill="1" applyBorder="1" applyAlignment="1" applyProtection="1">
      <alignment horizontal="center" vertical="center"/>
      <protection hidden="1"/>
    </xf>
    <xf numFmtId="4" fontId="18" fillId="3" borderId="19" xfId="0" applyNumberFormat="1" applyFont="1" applyFill="1" applyBorder="1" applyAlignment="1" applyProtection="1">
      <alignment horizontal="center" vertical="center"/>
      <protection hidden="1"/>
    </xf>
    <xf numFmtId="4" fontId="18" fillId="3" borderId="20" xfId="0" applyNumberFormat="1" applyFont="1" applyFill="1" applyBorder="1" applyAlignment="1" applyProtection="1">
      <alignment horizontal="center" vertical="center"/>
      <protection hidden="1"/>
    </xf>
    <xf numFmtId="10" fontId="15" fillId="2" borderId="0" xfId="4" applyNumberFormat="1" applyFont="1" applyFill="1" applyBorder="1" applyAlignment="1" applyProtection="1">
      <alignment horizontal="left" vertical="center"/>
      <protection hidden="1"/>
    </xf>
    <xf numFmtId="0" fontId="14" fillId="2" borderId="0" xfId="0" quotePrefix="1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/>
      <protection hidden="1"/>
    </xf>
    <xf numFmtId="0" fontId="9" fillId="2" borderId="0" xfId="0" applyFont="1" applyFill="1" applyBorder="1" applyAlignment="1" applyProtection="1">
      <alignment horizontal="left"/>
      <protection hidden="1"/>
    </xf>
    <xf numFmtId="2" fontId="20" fillId="7" borderId="0" xfId="0" applyNumberFormat="1" applyFont="1" applyFill="1" applyBorder="1" applyAlignment="1" applyProtection="1">
      <alignment vertical="center"/>
      <protection hidden="1"/>
    </xf>
    <xf numFmtId="0" fontId="21" fillId="2" borderId="0" xfId="0" applyFont="1" applyFill="1" applyBorder="1" applyAlignment="1" applyProtection="1">
      <alignment horizontal="left"/>
      <protection hidden="1"/>
    </xf>
    <xf numFmtId="0" fontId="20" fillId="7" borderId="0" xfId="0" applyFont="1" applyFill="1" applyBorder="1" applyAlignment="1" applyProtection="1">
      <protection hidden="1"/>
    </xf>
    <xf numFmtId="0" fontId="20" fillId="7" borderId="32" xfId="0" applyFont="1" applyFill="1" applyBorder="1" applyAlignment="1" applyProtection="1">
      <alignment vertical="top"/>
      <protection hidden="1"/>
    </xf>
    <xf numFmtId="0" fontId="20" fillId="7" borderId="0" xfId="0" applyFont="1" applyFill="1" applyBorder="1" applyAlignment="1" applyProtection="1">
      <alignment vertical="top"/>
      <protection hidden="1"/>
    </xf>
    <xf numFmtId="0" fontId="20" fillId="7" borderId="0" xfId="0" applyFont="1" applyFill="1" applyBorder="1" applyAlignment="1" applyProtection="1">
      <alignment vertical="top" wrapText="1"/>
      <protection hidden="1"/>
    </xf>
    <xf numFmtId="0" fontId="20" fillId="7" borderId="33" xfId="0" applyFont="1" applyFill="1" applyBorder="1" applyAlignment="1" applyProtection="1">
      <alignment vertical="top" wrapText="1"/>
      <protection hidden="1"/>
    </xf>
    <xf numFmtId="0" fontId="20" fillId="7" borderId="0" xfId="0" applyFont="1" applyFill="1" applyAlignment="1" applyProtection="1">
      <alignment vertical="top" wrapText="1"/>
      <protection hidden="1"/>
    </xf>
    <xf numFmtId="0" fontId="19" fillId="7" borderId="0" xfId="0" applyFont="1" applyFill="1" applyAlignment="1" applyProtection="1">
      <alignment vertical="top" wrapText="1"/>
      <protection hidden="1"/>
    </xf>
    <xf numFmtId="166" fontId="9" fillId="2" borderId="32" xfId="0" quotePrefix="1" applyNumberFormat="1" applyFont="1" applyFill="1" applyBorder="1" applyAlignment="1" applyProtection="1">
      <alignment horizontal="left" vertical="center"/>
      <protection hidden="1"/>
    </xf>
    <xf numFmtId="0" fontId="9" fillId="2" borderId="33" xfId="0" applyFont="1" applyFill="1" applyBorder="1" applyAlignment="1" applyProtection="1">
      <alignment horizontal="left"/>
      <protection hidden="1"/>
    </xf>
    <xf numFmtId="166" fontId="9" fillId="2" borderId="6" xfId="0" quotePrefix="1" applyNumberFormat="1" applyFont="1" applyFill="1" applyBorder="1" applyAlignment="1" applyProtection="1">
      <alignment horizontal="left" vertical="center"/>
      <protection hidden="1"/>
    </xf>
    <xf numFmtId="0" fontId="9" fillId="2" borderId="5" xfId="0" applyFont="1" applyFill="1" applyBorder="1" applyAlignment="1" applyProtection="1">
      <alignment horizontal="left"/>
      <protection hidden="1"/>
    </xf>
    <xf numFmtId="0" fontId="9" fillId="2" borderId="1" xfId="0" applyFont="1" applyFill="1" applyBorder="1" applyAlignment="1" applyProtection="1">
      <alignment horizontal="left"/>
      <protection hidden="1"/>
    </xf>
    <xf numFmtId="4" fontId="10" fillId="3" borderId="38" xfId="0" applyNumberFormat="1" applyFont="1" applyFill="1" applyBorder="1" applyAlignment="1" applyProtection="1">
      <alignment horizontal="center" vertical="center"/>
      <protection hidden="1"/>
    </xf>
    <xf numFmtId="4" fontId="10" fillId="3" borderId="39" xfId="0" applyNumberFormat="1" applyFont="1" applyFill="1" applyBorder="1" applyAlignment="1" applyProtection="1">
      <alignment horizontal="center" vertical="center"/>
      <protection hidden="1"/>
    </xf>
    <xf numFmtId="4" fontId="18" fillId="3" borderId="5" xfId="0" applyNumberFormat="1" applyFont="1" applyFill="1" applyBorder="1" applyAlignment="1" applyProtection="1">
      <alignment horizontal="center" vertical="center"/>
      <protection hidden="1"/>
    </xf>
    <xf numFmtId="4" fontId="10" fillId="3" borderId="12" xfId="0" quotePrefix="1" applyNumberFormat="1" applyFont="1" applyFill="1" applyBorder="1" applyAlignment="1" applyProtection="1">
      <alignment horizontal="center" vertical="center"/>
      <protection hidden="1"/>
    </xf>
    <xf numFmtId="4" fontId="10" fillId="3" borderId="40" xfId="0" applyNumberFormat="1" applyFont="1" applyFill="1" applyBorder="1" applyAlignment="1" applyProtection="1">
      <alignment horizontal="center" vertical="center"/>
      <protection hidden="1"/>
    </xf>
    <xf numFmtId="0" fontId="11" fillId="5" borderId="41" xfId="0" applyFont="1" applyFill="1" applyBorder="1" applyAlignment="1" applyProtection="1">
      <alignment horizontal="center" vertical="center" wrapText="1"/>
      <protection hidden="1"/>
    </xf>
    <xf numFmtId="2" fontId="10" fillId="2" borderId="0" xfId="0" applyNumberFormat="1" applyFont="1" applyFill="1" applyAlignment="1" applyProtection="1">
      <alignment horizontal="left"/>
      <protection hidden="1"/>
    </xf>
    <xf numFmtId="166" fontId="16" fillId="6" borderId="35" xfId="0" quotePrefix="1" applyNumberFormat="1" applyFont="1" applyFill="1" applyBorder="1" applyAlignment="1" applyProtection="1">
      <alignment horizontal="center" vertical="center"/>
      <protection hidden="1"/>
    </xf>
    <xf numFmtId="166" fontId="16" fillId="6" borderId="36" xfId="0" quotePrefix="1" applyNumberFormat="1" applyFont="1" applyFill="1" applyBorder="1" applyAlignment="1" applyProtection="1">
      <alignment horizontal="center" vertical="center"/>
      <protection hidden="1"/>
    </xf>
    <xf numFmtId="166" fontId="16" fillId="6" borderId="37" xfId="0" quotePrefix="1" applyNumberFormat="1" applyFont="1" applyFill="1" applyBorder="1" applyAlignment="1" applyProtection="1">
      <alignment horizontal="center" vertical="center"/>
      <protection hidden="1"/>
    </xf>
    <xf numFmtId="166" fontId="17" fillId="6" borderId="35" xfId="0" quotePrefix="1" applyNumberFormat="1" applyFont="1" applyFill="1" applyBorder="1" applyAlignment="1" applyProtection="1">
      <alignment horizontal="center" vertical="center"/>
      <protection hidden="1"/>
    </xf>
    <xf numFmtId="166" fontId="17" fillId="6" borderId="36" xfId="0" quotePrefix="1" applyNumberFormat="1" applyFont="1" applyFill="1" applyBorder="1" applyAlignment="1" applyProtection="1">
      <alignment horizontal="center" vertical="center"/>
      <protection hidden="1"/>
    </xf>
    <xf numFmtId="166" fontId="17" fillId="6" borderId="37" xfId="0" quotePrefix="1" applyNumberFormat="1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center" vertical="center" wrapText="1"/>
      <protection hidden="1"/>
    </xf>
    <xf numFmtId="0" fontId="16" fillId="6" borderId="21" xfId="0" applyFont="1" applyFill="1" applyBorder="1" applyAlignment="1" applyProtection="1">
      <alignment horizontal="center" vertical="center"/>
      <protection hidden="1"/>
    </xf>
    <xf numFmtId="0" fontId="16" fillId="6" borderId="22" xfId="0" applyFont="1" applyFill="1" applyBorder="1" applyAlignment="1" applyProtection="1">
      <alignment horizontal="center" vertical="center"/>
      <protection hidden="1"/>
    </xf>
    <xf numFmtId="0" fontId="16" fillId="6" borderId="23" xfId="0" applyFont="1" applyFill="1" applyBorder="1" applyAlignment="1" applyProtection="1">
      <alignment horizontal="center" vertical="center"/>
      <protection hidden="1"/>
    </xf>
    <xf numFmtId="0" fontId="16" fillId="6" borderId="34" xfId="0" applyFont="1" applyFill="1" applyBorder="1" applyAlignment="1" applyProtection="1">
      <alignment horizontal="center" vertical="center"/>
      <protection hidden="1"/>
    </xf>
    <xf numFmtId="0" fontId="16" fillId="6" borderId="0" xfId="0" applyFont="1" applyFill="1" applyBorder="1" applyAlignment="1" applyProtection="1">
      <alignment horizontal="center" vertical="center"/>
      <protection hidden="1"/>
    </xf>
    <xf numFmtId="0" fontId="16" fillId="6" borderId="31" xfId="0" applyFont="1" applyFill="1" applyBorder="1" applyAlignment="1" applyProtection="1">
      <alignment horizontal="center" vertical="center"/>
      <protection hidden="1"/>
    </xf>
    <xf numFmtId="0" fontId="16" fillId="6" borderId="24" xfId="0" applyFont="1" applyFill="1" applyBorder="1" applyAlignment="1" applyProtection="1">
      <alignment horizontal="center" vertical="center"/>
      <protection hidden="1"/>
    </xf>
    <xf numFmtId="0" fontId="16" fillId="6" borderId="25" xfId="0" applyFont="1" applyFill="1" applyBorder="1" applyAlignment="1" applyProtection="1">
      <alignment horizontal="center" vertical="center"/>
      <protection hidden="1"/>
    </xf>
    <xf numFmtId="0" fontId="16" fillId="6" borderId="26" xfId="0" applyFont="1" applyFill="1" applyBorder="1" applyAlignment="1" applyProtection="1">
      <alignment horizontal="center" vertical="center"/>
      <protection hidden="1"/>
    </xf>
  </cellXfs>
  <cellStyles count="13">
    <cellStyle name="Currency_2005-08-05_1 Vor-und Nachlauftarife ab HUBs zzgl Maut" xfId="5"/>
    <cellStyle name="Hiperłącze 2" xfId="7"/>
    <cellStyle name="Normal 104" xfId="3"/>
    <cellStyle name="Normalny" xfId="0" builtinId="0"/>
    <cellStyle name="Normalny 2" xfId="2"/>
    <cellStyle name="Normalny 3" xfId="10"/>
    <cellStyle name="Normalny 4" xfId="8"/>
    <cellStyle name="Normalny 5" xfId="1"/>
    <cellStyle name="Normalny 6" xfId="11"/>
    <cellStyle name="Normalny 7" xfId="12"/>
    <cellStyle name="Normalny 8" xfId="6"/>
    <cellStyle name="Procentowy" xfId="4" builtinId="5"/>
    <cellStyle name="Walutowy 2" xfId="9"/>
  </cellStyles>
  <dxfs count="3">
    <dxf>
      <font>
        <color rgb="FF9C0006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CCFFCC"/>
      <color rgb="FFCCECFF"/>
      <color rgb="FF8BD8FF"/>
      <color rgb="FF8BFFFF"/>
      <color rgb="FF66CCFF"/>
      <color rgb="FF66FFFF"/>
      <color rgb="FF0000FF"/>
      <color rgb="FF9999FF"/>
      <color rgb="FFA9B7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258539</xdr:colOff>
      <xdr:row>23</xdr:row>
      <xdr:rowOff>40822</xdr:rowOff>
    </xdr:from>
    <xdr:to>
      <xdr:col>5</xdr:col>
      <xdr:colOff>1020541</xdr:colOff>
      <xdr:row>23</xdr:row>
      <xdr:rowOff>517071</xdr:rowOff>
    </xdr:to>
    <xdr:sp macro="" textlink="">
      <xdr:nvSpPr>
        <xdr:cNvPr id="4" name="Strzałka w prawo 3"/>
        <xdr:cNvSpPr/>
      </xdr:nvSpPr>
      <xdr:spPr>
        <a:xfrm>
          <a:off x="4531182" y="5524501"/>
          <a:ext cx="762002" cy="476249"/>
        </a:xfrm>
        <a:prstGeom prst="rightArrow">
          <a:avLst/>
        </a:prstGeom>
        <a:solidFill>
          <a:srgbClr val="CCFFCC"/>
        </a:solidFill>
        <a:ln w="127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312967</xdr:colOff>
      <xdr:row>2</xdr:row>
      <xdr:rowOff>68037</xdr:rowOff>
    </xdr:from>
    <xdr:to>
      <xdr:col>11</xdr:col>
      <xdr:colOff>312965</xdr:colOff>
      <xdr:row>4</xdr:row>
      <xdr:rowOff>128543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1681" y="517073"/>
          <a:ext cx="2735034" cy="5503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zej.szewko/AppData/Local/Microsoft/Windows/Temporary%20Internet%20Files/Content.IE5/TEQ5FLI0/KN_GETS_SPOT_LTL_V.5.09.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 EX LTL"/>
      <sheetName val="KALKULATOR"/>
      <sheetName val="START"/>
      <sheetName val="onePAGE OFFER PL"/>
      <sheetName val="onePAGE OFFER EN"/>
      <sheetName val="OFFER PL"/>
      <sheetName val="OFFER EN"/>
      <sheetName val="OFFER TEMP PL"/>
      <sheetName val="OFFER TEMP EN"/>
      <sheetName val="CustomsClearance"/>
      <sheetName val="Schedule"/>
      <sheetName val="FIATA"/>
      <sheetName val="Manual"/>
      <sheetName val="zones"/>
      <sheetName val="Arkusz1"/>
      <sheetName val="PICKUP"/>
      <sheetName val="LH-ROUTING"/>
      <sheetName val="PODSTAWA STAWKI"/>
      <sheetName val="LH-RATES"/>
      <sheetName val="AT"/>
      <sheetName val="BA"/>
      <sheetName val="BE"/>
      <sheetName val="BG"/>
      <sheetName val="CH"/>
      <sheetName val="CZ"/>
      <sheetName val="DE"/>
      <sheetName val="DK"/>
      <sheetName val="FR"/>
      <sheetName val="ES"/>
      <sheetName val="EE"/>
      <sheetName val="FI"/>
      <sheetName val="GB"/>
      <sheetName val="GR"/>
      <sheetName val="HR"/>
      <sheetName val="HU"/>
      <sheetName val="IE"/>
      <sheetName val="IT"/>
      <sheetName val="LT"/>
      <sheetName val="LU"/>
      <sheetName val="LV"/>
      <sheetName val="MK"/>
      <sheetName val="MT"/>
      <sheetName val="NL"/>
      <sheetName val="NO"/>
      <sheetName val="PT"/>
      <sheetName val="RO"/>
      <sheetName val="RS"/>
      <sheetName val="SE"/>
      <sheetName val="SK"/>
      <sheetName val="SI"/>
      <sheetName val="TR"/>
      <sheetName val="ME"/>
      <sheetName val="AL"/>
      <sheetName val="Sheet10"/>
      <sheetName val="PROP.BRANCH"/>
      <sheetName val="Arkusz2"/>
    </sheetNames>
    <sheetDataSet>
      <sheetData sheetId="0"/>
      <sheetData sheetId="1">
        <row r="7">
          <cell r="I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H1">
            <v>10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">
          <cell r="C2" t="str">
            <v>------------</v>
          </cell>
        </row>
        <row r="3">
          <cell r="C3" t="str">
            <v>Poznań</v>
          </cell>
        </row>
        <row r="4">
          <cell r="C4" t="str">
            <v>Warszawa</v>
          </cell>
        </row>
        <row r="5">
          <cell r="C5" t="str">
            <v>Katowice</v>
          </cell>
        </row>
        <row r="6">
          <cell r="C6" t="str">
            <v>Wrocław</v>
          </cell>
        </row>
        <row r="7">
          <cell r="C7" t="str">
            <v>Gdańsk</v>
          </cell>
        </row>
        <row r="8">
          <cell r="C8" t="str">
            <v>Rzeszów</v>
          </cell>
        </row>
        <row r="9">
          <cell r="C9" t="str">
            <v>Lublin</v>
          </cell>
        </row>
        <row r="10">
          <cell r="C10" t="str">
            <v>Szczecin</v>
          </cell>
        </row>
        <row r="11">
          <cell r="C11" t="str">
            <v>Bydgoszcz</v>
          </cell>
        </row>
        <row r="12">
          <cell r="C12" t="str">
            <v>Białystok</v>
          </cell>
        </row>
        <row r="13">
          <cell r="C13" t="str">
            <v>Olsztyn</v>
          </cell>
        </row>
        <row r="14">
          <cell r="C14" t="str">
            <v>Kraków</v>
          </cell>
        </row>
        <row r="15">
          <cell r="C15" t="str">
            <v>Koszalin</v>
          </cell>
        </row>
        <row r="16">
          <cell r="C16" t="str">
            <v>Łódź</v>
          </cell>
        </row>
        <row r="25">
          <cell r="C25" t="str">
            <v>Standard</v>
          </cell>
        </row>
        <row r="26">
          <cell r="C26" t="str">
            <v>Guarranty</v>
          </cell>
        </row>
      </sheetData>
      <sheetData sheetId="54"/>
      <sheetData sheetId="5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2">
    <tabColor theme="1" tint="0.249977111117893"/>
  </sheetPr>
  <dimension ref="B2:R43"/>
  <sheetViews>
    <sheetView showRowColHeaders="0" tabSelected="1" zoomScale="70" zoomScaleNormal="70" workbookViewId="0">
      <selection activeCell="W9" sqref="W9"/>
    </sheetView>
  </sheetViews>
  <sheetFormatPr defaultColWidth="9.140625" defaultRowHeight="18.75" x14ac:dyDescent="0.3"/>
  <cols>
    <col min="1" max="2" width="3.85546875" style="12" customWidth="1"/>
    <col min="3" max="3" width="13" style="12" customWidth="1"/>
    <col min="4" max="5" width="21.140625" style="12" customWidth="1"/>
    <col min="6" max="8" width="20" style="12" customWidth="1"/>
    <col min="9" max="11" width="13.7109375" style="12" customWidth="1"/>
    <col min="12" max="12" width="10" style="12" customWidth="1"/>
    <col min="13" max="13" width="3.85546875" style="12" hidden="1" customWidth="1"/>
    <col min="14" max="15" width="9.140625" style="12" hidden="1" customWidth="1"/>
    <col min="16" max="16" width="6.42578125" style="12" hidden="1" customWidth="1"/>
    <col min="17" max="17" width="7.140625" style="12" hidden="1" customWidth="1"/>
    <col min="18" max="16384" width="9.140625" style="12"/>
  </cols>
  <sheetData>
    <row r="2" spans="2:18" s="10" customFormat="1" ht="15.75" customHeight="1" x14ac:dyDescent="0.3">
      <c r="B2" s="4"/>
      <c r="C2" s="5"/>
      <c r="D2" s="6"/>
      <c r="E2" s="6"/>
      <c r="F2" s="7"/>
      <c r="G2" s="7"/>
      <c r="H2" s="7"/>
      <c r="I2" s="8"/>
      <c r="J2" s="8"/>
      <c r="K2" s="8"/>
      <c r="L2" s="9"/>
    </row>
    <row r="3" spans="2:18" s="10" customFormat="1" x14ac:dyDescent="0.3">
      <c r="B3" s="11"/>
      <c r="C3" s="12"/>
      <c r="D3" s="12"/>
      <c r="E3" s="12"/>
      <c r="F3" s="13"/>
      <c r="G3" s="13"/>
      <c r="H3" s="13"/>
      <c r="I3" s="14"/>
      <c r="J3" s="14"/>
      <c r="K3" s="15"/>
      <c r="L3" s="16"/>
    </row>
    <row r="4" spans="2:18" s="10" customFormat="1" x14ac:dyDescent="0.3">
      <c r="B4" s="11"/>
      <c r="C4" s="17"/>
      <c r="D4" s="12"/>
      <c r="E4" s="18"/>
      <c r="F4" s="12"/>
      <c r="G4" s="12"/>
      <c r="H4" s="12"/>
      <c r="I4" s="19"/>
      <c r="J4" s="19"/>
      <c r="K4" s="20"/>
      <c r="L4" s="16"/>
    </row>
    <row r="5" spans="2:18" s="24" customFormat="1" ht="17.25" customHeight="1" x14ac:dyDescent="0.3">
      <c r="B5" s="21"/>
      <c r="C5" s="22"/>
      <c r="D5" s="22"/>
      <c r="E5" s="22"/>
      <c r="F5" s="22"/>
      <c r="G5" s="22"/>
      <c r="H5" s="22"/>
      <c r="I5" s="22"/>
      <c r="J5" s="22"/>
      <c r="K5" s="22"/>
      <c r="L5" s="23"/>
    </row>
    <row r="6" spans="2:18" s="24" customFormat="1" ht="17.25" customHeight="1" x14ac:dyDescent="0.3">
      <c r="B6" s="21"/>
      <c r="C6" s="22"/>
      <c r="D6" s="22"/>
      <c r="E6" s="22"/>
      <c r="F6" s="22"/>
      <c r="G6" s="22"/>
      <c r="H6" s="22"/>
      <c r="I6" s="22"/>
      <c r="J6" s="22"/>
      <c r="K6" s="22"/>
      <c r="L6" s="23"/>
    </row>
    <row r="7" spans="2:18" s="24" customFormat="1" ht="17.25" customHeight="1" x14ac:dyDescent="0.3">
      <c r="B7" s="21"/>
      <c r="C7" s="81" t="s">
        <v>16</v>
      </c>
      <c r="D7" s="82"/>
      <c r="E7" s="82"/>
      <c r="F7" s="82"/>
      <c r="G7" s="82"/>
      <c r="H7" s="82"/>
      <c r="I7" s="82"/>
      <c r="J7" s="82"/>
      <c r="K7" s="83"/>
      <c r="L7" s="23"/>
    </row>
    <row r="8" spans="2:18" s="24" customFormat="1" ht="17.25" customHeight="1" x14ac:dyDescent="0.3">
      <c r="B8" s="21"/>
      <c r="C8" s="84"/>
      <c r="D8" s="85"/>
      <c r="E8" s="85"/>
      <c r="F8" s="85"/>
      <c r="G8" s="85"/>
      <c r="H8" s="85"/>
      <c r="I8" s="85"/>
      <c r="J8" s="85"/>
      <c r="K8" s="86"/>
      <c r="L8" s="23"/>
    </row>
    <row r="9" spans="2:18" s="24" customFormat="1" ht="17.25" customHeight="1" x14ac:dyDescent="0.3">
      <c r="B9" s="21"/>
      <c r="C9" s="87"/>
      <c r="D9" s="88"/>
      <c r="E9" s="88"/>
      <c r="F9" s="88"/>
      <c r="G9" s="88"/>
      <c r="H9" s="88"/>
      <c r="I9" s="88"/>
      <c r="J9" s="88"/>
      <c r="K9" s="89"/>
      <c r="L9" s="23"/>
    </row>
    <row r="10" spans="2:18" s="24" customFormat="1" ht="10.5" customHeight="1" x14ac:dyDescent="0.3"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3"/>
      <c r="Q10" s="24" t="str">
        <f>IF(AND(F15&gt;=246,E15&lt;=30),1,IF(AND(F15&gt;=246,E15&gt;30),2,""))</f>
        <v/>
      </c>
      <c r="R10" s="24" t="str">
        <f>IF(AND(G15&gt;=246,F15&lt;=30),1,IF(AND(G15&gt;=246,F15&gt;30),2,""))</f>
        <v/>
      </c>
    </row>
    <row r="11" spans="2:18" s="27" customFormat="1" ht="18.75" customHeight="1" x14ac:dyDescent="0.25">
      <c r="B11" s="25"/>
      <c r="C11" s="17"/>
      <c r="D11" s="80" t="s">
        <v>19</v>
      </c>
      <c r="E11" s="80"/>
      <c r="F11" s="80"/>
      <c r="G11" s="80"/>
      <c r="H11" s="80"/>
      <c r="I11" s="17"/>
      <c r="J11" s="17"/>
      <c r="K11" s="17"/>
      <c r="L11" s="26"/>
      <c r="Q11" s="27" t="str">
        <f t="shared" ref="Q11:Q16" si="0">IF(AND(F16&gt;=246,E16&lt;=30),1,IF(AND(F16&gt;=246,E16&gt;30),2,""))</f>
        <v/>
      </c>
      <c r="R11" s="27" t="str">
        <f t="shared" ref="R11:R16" si="1">IF(AND(G16&gt;=246,F16&lt;=30),1,IF(AND(G16&gt;=246,F16&gt;30),2,""))</f>
        <v/>
      </c>
    </row>
    <row r="12" spans="2:18" s="10" customFormat="1" x14ac:dyDescent="0.3">
      <c r="B12" s="11"/>
      <c r="C12" s="28"/>
      <c r="D12" s="80"/>
      <c r="E12" s="80"/>
      <c r="F12" s="80"/>
      <c r="G12" s="80"/>
      <c r="H12" s="80"/>
      <c r="I12" s="12"/>
      <c r="J12" s="12"/>
      <c r="K12" s="12"/>
      <c r="L12" s="16"/>
      <c r="Q12" s="10" t="str">
        <f t="shared" si="0"/>
        <v/>
      </c>
      <c r="R12" s="10" t="str">
        <f t="shared" si="1"/>
        <v/>
      </c>
    </row>
    <row r="13" spans="2:18" s="24" customFormat="1" ht="10.5" customHeight="1" x14ac:dyDescent="0.3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3"/>
      <c r="Q13" s="24" t="str">
        <f t="shared" si="0"/>
        <v/>
      </c>
      <c r="R13" s="24" t="str">
        <f t="shared" si="1"/>
        <v/>
      </c>
    </row>
    <row r="14" spans="2:18" s="34" customFormat="1" ht="39" customHeight="1" x14ac:dyDescent="0.25">
      <c r="B14" s="29"/>
      <c r="C14" s="30" t="s">
        <v>6</v>
      </c>
      <c r="D14" s="31" t="s">
        <v>3</v>
      </c>
      <c r="E14" s="31" t="s">
        <v>15</v>
      </c>
      <c r="F14" s="31" t="s">
        <v>14</v>
      </c>
      <c r="G14" s="31" t="s">
        <v>12</v>
      </c>
      <c r="H14" s="31" t="s">
        <v>13</v>
      </c>
      <c r="I14" s="32" t="s">
        <v>1</v>
      </c>
      <c r="J14" s="72" t="s">
        <v>0</v>
      </c>
      <c r="K14" s="31" t="s">
        <v>21</v>
      </c>
      <c r="L14" s="33"/>
      <c r="Q14" s="34" t="str">
        <f t="shared" si="0"/>
        <v/>
      </c>
      <c r="R14" s="34" t="str">
        <f t="shared" si="1"/>
        <v/>
      </c>
    </row>
    <row r="15" spans="2:18" s="34" customFormat="1" x14ac:dyDescent="0.25">
      <c r="B15" s="29"/>
      <c r="C15" s="35">
        <v>1</v>
      </c>
      <c r="D15" s="1"/>
      <c r="E15" s="1"/>
      <c r="F15" s="1"/>
      <c r="G15" s="1"/>
      <c r="H15" s="1"/>
      <c r="I15" s="36" t="str">
        <f t="shared" ref="I15:I21" si="2">IF(OR(F15="",G15="",H15="",D15="",E15=""),"",(F15*G15*H15*D15)/1000000)</f>
        <v/>
      </c>
      <c r="J15" s="71" t="str">
        <f>IF(OR(F15="",G15="",H15="",D15="",E15=""),"",ROUND(D15*(F15*G15)/10000/2.4,2))</f>
        <v/>
      </c>
      <c r="K15" s="70" t="str">
        <f>IF(F15="","",IF(AND($E$22&gt;30,F15&gt;245),F15/100*250*D15,0))</f>
        <v/>
      </c>
      <c r="L15" s="33"/>
      <c r="Q15" s="34" t="str">
        <f t="shared" si="0"/>
        <v/>
      </c>
      <c r="R15" s="34" t="str">
        <f t="shared" si="1"/>
        <v/>
      </c>
    </row>
    <row r="16" spans="2:18" s="34" customFormat="1" x14ac:dyDescent="0.25">
      <c r="B16" s="29"/>
      <c r="C16" s="37">
        <v>2</v>
      </c>
      <c r="D16" s="2"/>
      <c r="E16" s="2"/>
      <c r="F16" s="2"/>
      <c r="G16" s="2"/>
      <c r="H16" s="2"/>
      <c r="I16" s="38" t="str">
        <f t="shared" si="2"/>
        <v/>
      </c>
      <c r="J16" s="67" t="str">
        <f t="shared" ref="J16:J21" si="3">IF(OR(F16="",G16="",H16="",D16="",E16=""),"",ROUND(D16*(F16*G16)/10000/2.4,2))</f>
        <v/>
      </c>
      <c r="K16" s="39" t="str">
        <f t="shared" ref="K16:K21" si="4">IF(F16="","",IF(AND($E$22&gt;30,F16&gt;245),F16/100*250*D16,0))</f>
        <v/>
      </c>
      <c r="L16" s="33"/>
      <c r="Q16" s="34" t="str">
        <f t="shared" si="0"/>
        <v/>
      </c>
      <c r="R16" s="34" t="str">
        <f t="shared" si="1"/>
        <v/>
      </c>
    </row>
    <row r="17" spans="2:17" s="34" customFormat="1" x14ac:dyDescent="0.25">
      <c r="B17" s="29"/>
      <c r="C17" s="37">
        <v>3</v>
      </c>
      <c r="D17" s="2"/>
      <c r="E17" s="2"/>
      <c r="F17" s="2"/>
      <c r="G17" s="2"/>
      <c r="H17" s="2"/>
      <c r="I17" s="38" t="str">
        <f t="shared" si="2"/>
        <v/>
      </c>
      <c r="J17" s="67" t="str">
        <f t="shared" si="3"/>
        <v/>
      </c>
      <c r="K17" s="39" t="str">
        <f t="shared" si="4"/>
        <v/>
      </c>
      <c r="L17" s="33"/>
    </row>
    <row r="18" spans="2:17" s="34" customFormat="1" x14ac:dyDescent="0.25">
      <c r="B18" s="29"/>
      <c r="C18" s="37">
        <v>4</v>
      </c>
      <c r="D18" s="2"/>
      <c r="E18" s="2"/>
      <c r="F18" s="2"/>
      <c r="G18" s="2"/>
      <c r="H18" s="2"/>
      <c r="I18" s="38" t="str">
        <f t="shared" si="2"/>
        <v/>
      </c>
      <c r="J18" s="67" t="str">
        <f t="shared" si="3"/>
        <v/>
      </c>
      <c r="K18" s="39" t="str">
        <f t="shared" si="4"/>
        <v/>
      </c>
      <c r="L18" s="33"/>
      <c r="P18" s="34">
        <f>IFERROR(IF(AND(Q10&lt;&gt;"",Q10&gt;=1),1,0),0)</f>
        <v>0</v>
      </c>
      <c r="Q18" s="34">
        <f>IF(AND($E$22&gt;30,P18&gt;0),0,1)</f>
        <v>1</v>
      </c>
    </row>
    <row r="19" spans="2:17" s="34" customFormat="1" x14ac:dyDescent="0.25">
      <c r="B19" s="29"/>
      <c r="C19" s="37">
        <v>5</v>
      </c>
      <c r="D19" s="2"/>
      <c r="E19" s="2"/>
      <c r="F19" s="2"/>
      <c r="G19" s="2"/>
      <c r="H19" s="2"/>
      <c r="I19" s="38" t="str">
        <f t="shared" si="2"/>
        <v/>
      </c>
      <c r="J19" s="67" t="str">
        <f t="shared" si="3"/>
        <v/>
      </c>
      <c r="K19" s="39" t="str">
        <f t="shared" si="4"/>
        <v/>
      </c>
      <c r="L19" s="33"/>
      <c r="P19" s="34">
        <f t="shared" ref="P19:P24" si="5">IFERROR(IF(AND(Q11&lt;&gt;"",Q11&gt;=1),1,0),0)</f>
        <v>0</v>
      </c>
      <c r="Q19" s="34">
        <f t="shared" ref="Q19:Q23" si="6">IF(AND($E$22&gt;30,P19&gt;0),0,1)</f>
        <v>1</v>
      </c>
    </row>
    <row r="20" spans="2:17" s="34" customFormat="1" x14ac:dyDescent="0.25">
      <c r="B20" s="29"/>
      <c r="C20" s="37">
        <v>6</v>
      </c>
      <c r="D20" s="2"/>
      <c r="E20" s="2"/>
      <c r="F20" s="2"/>
      <c r="G20" s="2"/>
      <c r="H20" s="2"/>
      <c r="I20" s="38" t="str">
        <f t="shared" si="2"/>
        <v/>
      </c>
      <c r="J20" s="67" t="str">
        <f t="shared" si="3"/>
        <v/>
      </c>
      <c r="K20" s="39" t="str">
        <f t="shared" si="4"/>
        <v/>
      </c>
      <c r="L20" s="33"/>
      <c r="P20" s="34">
        <f t="shared" si="5"/>
        <v>0</v>
      </c>
      <c r="Q20" s="34">
        <f t="shared" si="6"/>
        <v>1</v>
      </c>
    </row>
    <row r="21" spans="2:17" s="34" customFormat="1" x14ac:dyDescent="0.25">
      <c r="B21" s="29"/>
      <c r="C21" s="40">
        <v>7</v>
      </c>
      <c r="D21" s="3"/>
      <c r="E21" s="3"/>
      <c r="F21" s="3"/>
      <c r="G21" s="3"/>
      <c r="H21" s="3"/>
      <c r="I21" s="41" t="str">
        <f t="shared" si="2"/>
        <v/>
      </c>
      <c r="J21" s="68" t="str">
        <f t="shared" si="3"/>
        <v/>
      </c>
      <c r="K21" s="42" t="str">
        <f t="shared" si="4"/>
        <v/>
      </c>
      <c r="L21" s="33"/>
      <c r="P21" s="34">
        <f t="shared" si="5"/>
        <v>0</v>
      </c>
      <c r="Q21" s="34">
        <f t="shared" si="6"/>
        <v>1</v>
      </c>
    </row>
    <row r="22" spans="2:17" s="27" customFormat="1" x14ac:dyDescent="0.25">
      <c r="B22" s="25"/>
      <c r="C22" s="43" t="s">
        <v>2</v>
      </c>
      <c r="D22" s="44">
        <f>SUM(D15:D21)</f>
        <v>0</v>
      </c>
      <c r="E22" s="45">
        <f>SUMPRODUCT($D$15:$D$21,$E$15:$E$21)</f>
        <v>0</v>
      </c>
      <c r="F22" s="46" t="s">
        <v>4</v>
      </c>
      <c r="G22" s="46" t="s">
        <v>4</v>
      </c>
      <c r="H22" s="46" t="s">
        <v>4</v>
      </c>
      <c r="I22" s="47">
        <f>SUM(I15:I21)</f>
        <v>0</v>
      </c>
      <c r="J22" s="69">
        <f>SUM(J15:J21)</f>
        <v>0</v>
      </c>
      <c r="K22" s="48">
        <f>SUM(K15:K21)</f>
        <v>0</v>
      </c>
      <c r="L22" s="26"/>
      <c r="P22" s="27">
        <f t="shared" si="5"/>
        <v>0</v>
      </c>
      <c r="Q22" s="34">
        <f t="shared" si="6"/>
        <v>1</v>
      </c>
    </row>
    <row r="23" spans="2:17" s="10" customFormat="1" x14ac:dyDescent="0.3">
      <c r="B23" s="11"/>
      <c r="C23" s="49"/>
      <c r="D23" s="12"/>
      <c r="E23" s="12"/>
      <c r="F23" s="50"/>
      <c r="G23" s="50"/>
      <c r="H23" s="50"/>
      <c r="I23" s="50"/>
      <c r="J23" s="50"/>
      <c r="K23" s="50"/>
      <c r="L23" s="16"/>
      <c r="P23" s="10">
        <f t="shared" si="5"/>
        <v>0</v>
      </c>
      <c r="Q23" s="34">
        <f t="shared" si="6"/>
        <v>1</v>
      </c>
    </row>
    <row r="24" spans="2:17" s="10" customFormat="1" ht="42" customHeight="1" x14ac:dyDescent="0.3">
      <c r="B24" s="11"/>
      <c r="C24" s="77" t="s">
        <v>17</v>
      </c>
      <c r="D24" s="78"/>
      <c r="E24" s="79"/>
      <c r="F24" s="50"/>
      <c r="G24" s="74">
        <f>IF(AND(J22&lt;=2,E22&lt;=2500),MAX(Q27,Q28*250),MAX(Q27,Q29*1250))+P32</f>
        <v>0</v>
      </c>
      <c r="H24" s="75"/>
      <c r="I24" s="75"/>
      <c r="J24" s="75"/>
      <c r="K24" s="76"/>
      <c r="L24" s="16"/>
      <c r="P24" s="10">
        <f t="shared" si="5"/>
        <v>0</v>
      </c>
      <c r="Q24" s="34">
        <f>IF(AND($E$22&gt;30,P24&gt;0),0,1)</f>
        <v>1</v>
      </c>
    </row>
    <row r="25" spans="2:17" s="10" customFormat="1" x14ac:dyDescent="0.3">
      <c r="B25" s="11"/>
      <c r="C25" s="49"/>
      <c r="D25" s="12"/>
      <c r="E25" s="12"/>
      <c r="F25" s="12"/>
      <c r="G25" s="12"/>
      <c r="H25" s="12"/>
      <c r="I25" s="12"/>
      <c r="J25" s="12"/>
      <c r="K25" s="12"/>
      <c r="L25" s="16"/>
      <c r="P25" s="10">
        <f>SUM(P18:P24)</f>
        <v>0</v>
      </c>
    </row>
    <row r="26" spans="2:17" s="10" customFormat="1" ht="21" x14ac:dyDescent="0.35">
      <c r="B26" s="11"/>
      <c r="C26" s="51" t="s">
        <v>20</v>
      </c>
      <c r="D26" s="12"/>
      <c r="E26" s="12"/>
      <c r="F26" s="12"/>
      <c r="G26" s="12"/>
      <c r="H26" s="12"/>
      <c r="I26" s="12"/>
      <c r="J26" s="12"/>
      <c r="K26" s="12"/>
      <c r="L26" s="16"/>
    </row>
    <row r="27" spans="2:17" s="10" customFormat="1" ht="10.5" customHeight="1" x14ac:dyDescent="0.35">
      <c r="B27" s="11"/>
      <c r="C27" s="52"/>
      <c r="D27" s="12"/>
      <c r="E27" s="12"/>
      <c r="F27" s="12"/>
      <c r="G27" s="12"/>
      <c r="H27" s="12"/>
      <c r="I27" s="12"/>
      <c r="J27" s="12"/>
      <c r="K27" s="12"/>
      <c r="L27" s="16"/>
      <c r="P27" s="10">
        <f>IF(AND($P$25&gt;0,$E$22&gt;30),SUMPRODUCT($D$15:$D$21,$E$15:$E$21,$P$18:$P$24),0)</f>
        <v>0</v>
      </c>
      <c r="Q27" s="10">
        <f>SUMPRODUCT($D$15:$D$21,$E$15:$E$21,$Q$18:$Q$24)</f>
        <v>0</v>
      </c>
    </row>
    <row r="28" spans="2:17" s="10" customFormat="1" ht="23.25" x14ac:dyDescent="0.3">
      <c r="B28" s="11"/>
      <c r="C28" s="53" t="s">
        <v>10</v>
      </c>
      <c r="D28" s="12"/>
      <c r="E28" s="12"/>
      <c r="F28" s="12"/>
      <c r="G28" s="12"/>
      <c r="H28" s="12"/>
      <c r="I28" s="12"/>
      <c r="J28" s="12"/>
      <c r="K28" s="12"/>
      <c r="L28" s="16"/>
      <c r="P28" s="10">
        <f>IF(AND($P$25&gt;0,$E$22&gt;30),SUMIF($P$18:$P$24,1,$I$15:$I$21),0)</f>
        <v>0</v>
      </c>
      <c r="Q28" s="10">
        <f>SUMIF($Q$18:$Q$24,1,$I$15:$I$21)</f>
        <v>0</v>
      </c>
    </row>
    <row r="29" spans="2:17" s="10" customFormat="1" ht="21" x14ac:dyDescent="0.3">
      <c r="B29" s="11"/>
      <c r="C29" s="53" t="s">
        <v>9</v>
      </c>
      <c r="D29" s="12"/>
      <c r="E29" s="12"/>
      <c r="F29" s="12"/>
      <c r="G29" s="12"/>
      <c r="H29" s="12"/>
      <c r="I29" s="12"/>
      <c r="J29" s="12"/>
      <c r="K29" s="12"/>
      <c r="L29" s="16"/>
      <c r="P29" s="10">
        <f>IF(AND($P$25&gt;0,$E$22&gt;30,OR($E$22&gt;2500,$J$22&gt;2)),SUMIF($P$18:$P$24,1,$J$15:$J$21),0)</f>
        <v>0</v>
      </c>
      <c r="Q29" s="73">
        <f>SUMIF($Q$18:$Q$24,1,$J$15:$J$21)</f>
        <v>0</v>
      </c>
    </row>
    <row r="30" spans="2:17" s="10" customFormat="1" ht="21" x14ac:dyDescent="0.3">
      <c r="B30" s="11"/>
      <c r="C30" s="53" t="s">
        <v>22</v>
      </c>
      <c r="D30" s="12"/>
      <c r="E30" s="12"/>
      <c r="F30" s="12"/>
      <c r="G30" s="12"/>
      <c r="H30" s="12"/>
      <c r="I30" s="12"/>
      <c r="J30" s="12"/>
      <c r="K30" s="12"/>
      <c r="L30" s="16"/>
    </row>
    <row r="31" spans="2:17" s="10" customFormat="1" ht="10.5" customHeight="1" x14ac:dyDescent="0.3">
      <c r="B31" s="11"/>
      <c r="C31" s="53"/>
      <c r="D31" s="12"/>
      <c r="E31" s="12"/>
      <c r="F31" s="12"/>
      <c r="G31" s="12"/>
      <c r="H31" s="12"/>
      <c r="I31" s="12"/>
      <c r="J31" s="12"/>
      <c r="K31" s="12"/>
      <c r="L31" s="16"/>
      <c r="P31" s="10">
        <f>IF(AND($P$25&gt;0,$E$22&gt;30),SUM(K15:K21),0)</f>
        <v>0</v>
      </c>
    </row>
    <row r="32" spans="2:17" s="10" customFormat="1" ht="23.25" x14ac:dyDescent="0.3">
      <c r="B32" s="11"/>
      <c r="C32" s="53" t="s">
        <v>23</v>
      </c>
      <c r="D32" s="12"/>
      <c r="E32" s="12"/>
      <c r="F32" s="12"/>
      <c r="G32" s="12"/>
      <c r="H32" s="12"/>
      <c r="I32" s="12"/>
      <c r="J32" s="12"/>
      <c r="K32" s="12"/>
      <c r="L32" s="16"/>
      <c r="P32" s="10">
        <f>MAX(P27,P28*250,P31,P29*1250)</f>
        <v>0</v>
      </c>
    </row>
    <row r="33" spans="2:14" s="10" customFormat="1" ht="23.25" x14ac:dyDescent="0.3">
      <c r="B33" s="11"/>
      <c r="C33" s="53" t="s">
        <v>24</v>
      </c>
      <c r="D33" s="12"/>
      <c r="E33" s="12"/>
      <c r="F33" s="12"/>
      <c r="G33" s="12"/>
      <c r="H33" s="12"/>
      <c r="I33" s="12"/>
      <c r="J33" s="12"/>
      <c r="K33" s="12"/>
      <c r="L33" s="16"/>
    </row>
    <row r="34" spans="2:14" s="10" customFormat="1" ht="10.5" customHeight="1" x14ac:dyDescent="0.3">
      <c r="B34" s="11"/>
      <c r="C34" s="49"/>
      <c r="D34" s="12"/>
      <c r="E34" s="12"/>
      <c r="F34" s="12"/>
      <c r="G34" s="12"/>
      <c r="H34" s="12"/>
      <c r="I34" s="12"/>
      <c r="J34" s="12"/>
      <c r="K34" s="12"/>
      <c r="L34" s="16"/>
    </row>
    <row r="35" spans="2:14" s="10" customFormat="1" ht="21" x14ac:dyDescent="0.35">
      <c r="B35" s="11"/>
      <c r="C35" s="51" t="s">
        <v>8</v>
      </c>
      <c r="D35" s="12"/>
      <c r="E35" s="12"/>
      <c r="F35" s="12"/>
      <c r="G35" s="12"/>
      <c r="H35" s="12"/>
      <c r="I35" s="12"/>
      <c r="J35" s="12"/>
      <c r="K35" s="12"/>
      <c r="L35" s="16"/>
    </row>
    <row r="36" spans="2:14" s="10" customFormat="1" ht="10.5" customHeight="1" x14ac:dyDescent="0.35">
      <c r="B36" s="11"/>
      <c r="C36" s="54"/>
      <c r="D36" s="12"/>
      <c r="E36" s="12"/>
      <c r="F36" s="12"/>
      <c r="G36" s="12"/>
      <c r="H36" s="12"/>
      <c r="I36" s="12"/>
      <c r="J36" s="12"/>
      <c r="K36" s="12"/>
      <c r="L36" s="16"/>
    </row>
    <row r="37" spans="2:14" s="10" customFormat="1" ht="21" x14ac:dyDescent="0.35">
      <c r="B37" s="11"/>
      <c r="C37" s="55" t="s">
        <v>11</v>
      </c>
      <c r="D37" s="12"/>
      <c r="E37" s="12"/>
      <c r="F37" s="12"/>
      <c r="G37" s="12"/>
      <c r="H37" s="12"/>
      <c r="I37" s="12"/>
      <c r="J37" s="12"/>
      <c r="K37" s="12"/>
      <c r="L37" s="16"/>
    </row>
    <row r="38" spans="2:14" s="10" customFormat="1" ht="10.5" customHeight="1" x14ac:dyDescent="0.3">
      <c r="B38" s="11"/>
      <c r="C38" s="49"/>
      <c r="D38" s="12"/>
      <c r="E38" s="12"/>
      <c r="F38" s="12"/>
      <c r="G38" s="12"/>
      <c r="H38" s="12"/>
      <c r="I38" s="12"/>
      <c r="J38" s="12"/>
      <c r="K38" s="12"/>
      <c r="L38" s="16"/>
    </row>
    <row r="39" spans="2:14" ht="21" x14ac:dyDescent="0.35">
      <c r="B39" s="11"/>
      <c r="C39" s="51" t="s">
        <v>7</v>
      </c>
      <c r="L39" s="16"/>
    </row>
    <row r="40" spans="2:14" ht="10.5" customHeight="1" x14ac:dyDescent="0.35">
      <c r="B40" s="11"/>
      <c r="C40" s="54"/>
      <c r="L40" s="16"/>
    </row>
    <row r="41" spans="2:14" s="52" customFormat="1" ht="18.75" customHeight="1" x14ac:dyDescent="0.35">
      <c r="B41" s="56"/>
      <c r="C41" s="52" t="s">
        <v>18</v>
      </c>
      <c r="D41" s="57"/>
      <c r="F41" s="58"/>
      <c r="G41" s="58"/>
      <c r="H41" s="58"/>
      <c r="I41" s="58"/>
      <c r="J41" s="58"/>
      <c r="K41" s="58"/>
      <c r="L41" s="59"/>
      <c r="M41" s="60"/>
      <c r="N41" s="61"/>
    </row>
    <row r="42" spans="2:14" s="52" customFormat="1" ht="21" x14ac:dyDescent="0.35">
      <c r="B42" s="62"/>
      <c r="C42" s="52" t="s">
        <v>5</v>
      </c>
      <c r="L42" s="63"/>
    </row>
    <row r="43" spans="2:14" s="52" customFormat="1" ht="21" x14ac:dyDescent="0.35">
      <c r="B43" s="64"/>
      <c r="C43" s="65"/>
      <c r="D43" s="65"/>
      <c r="E43" s="65"/>
      <c r="F43" s="65"/>
      <c r="G43" s="65"/>
      <c r="H43" s="65"/>
      <c r="I43" s="65"/>
      <c r="J43" s="65"/>
      <c r="K43" s="65"/>
      <c r="L43" s="66"/>
    </row>
  </sheetData>
  <protectedRanges>
    <protectedRange password="C7B6" sqref="D15:H21" name="Rozstęp1"/>
  </protectedRanges>
  <mergeCells count="4">
    <mergeCell ref="G24:K24"/>
    <mergeCell ref="C24:E24"/>
    <mergeCell ref="D11:H12"/>
    <mergeCell ref="C7:K9"/>
  </mergeCells>
  <conditionalFormatting sqref="E22">
    <cfRule type="expression" dxfId="2" priority="6">
      <formula>E22&gt;2500</formula>
    </cfRule>
  </conditionalFormatting>
  <conditionalFormatting sqref="K15:K22">
    <cfRule type="expression" dxfId="1" priority="5">
      <formula>K15&gt;2</formula>
    </cfRule>
  </conditionalFormatting>
  <conditionalFormatting sqref="G24:K24">
    <cfRule type="cellIs" dxfId="0" priority="2" operator="greaterThan">
      <formula>2500</formula>
    </cfRule>
  </conditionalFormatting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KALKULATOR WAGI</vt:lpstr>
      <vt:lpstr>'KALKULATOR WAGI'!Obszar_wydruku</vt:lpstr>
    </vt:vector>
  </TitlesOfParts>
  <Company>Kuehne+Nagel Sp. 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Czyzkowska, Justyna / Kuehne + Nagel / WAW ZO-I</dc:creator>
  <cp:lastModifiedBy>Wietrak, Ilona / Kuehne + Nagel / Waw ZV-MA</cp:lastModifiedBy>
  <cp:lastPrinted>2015-12-18T08:31:56Z</cp:lastPrinted>
  <dcterms:created xsi:type="dcterms:W3CDTF">2015-09-22T11:01:16Z</dcterms:created>
  <dcterms:modified xsi:type="dcterms:W3CDTF">2020-07-24T08:32:44Z</dcterms:modified>
</cp:coreProperties>
</file>